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<sst xmlns="http://schemas.openxmlformats.org/spreadsheetml/2006/main" count="104" uniqueCount="104">
  <si>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</si>
  <si>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</si>
  <si>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</si>
  <si>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</si>
  <si>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</si>
  <si>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</si>
  <si>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</si>
  <si>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</si>
  <si>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</si>
  <si>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</si>
  <si>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</si>
  <si>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</si>
  <si>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</si>
  <si>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</si>
  <si>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</si>
  <si>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</si>
  <si>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</si>
  <si>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</si>
  <si>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</si>
  <si>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</si>
  <si>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</si>
  <si>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</si>
  <si>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</si>
  <si>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</si>
  <si>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</si>
  <si>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</si>
  <si>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</si>
  <si>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</si>
  <si>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</si>
  <si>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</si>
  <si>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</si>
  <si>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</si>
  <si>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</si>
  <si>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</si>
  <si>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</si>
  <si>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</si>
  <si>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</si>
  <si>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</si>
  <si>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</si>
  <si>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</si>
  <si>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</si>
  <si>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</si>
  <si>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</si>
  <si>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</si>
  <si>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</si>
  <si>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</si>
  <si>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</si>
  <si>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мниципальных образований городов федерального значения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</si>
  <si>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</si>
  <si>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</si>
  <si>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</si>
  <si>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</si>
  <si>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</si>
  <si>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</si>
  <si>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                           находящегося в государственной и 
муниципальной собственности  (за исключением имущества бюджетных и  автономных учреждений, а также имущества государственных и мунипальных унитарных предприятий, в
том числе казенных)
</t>
  </si>
  <si>
    <t>000 1 14 02033 03 0000 440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</si>
  <si>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</si>
  <si>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984 1 14 02033 03 0000 440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</si>
  <si>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</si>
  <si>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</si>
  <si>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</si>
  <si>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</si>
  <si>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</si>
  <si>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</si>
  <si>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</si>
  <si>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</si>
  <si>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</si>
  <si>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</si>
  <si>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</si>
  <si>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</si>
  <si>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</si>
  <si>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984 1 16 10000 00 0000 140
</t>
  </si>
  <si>
    <t xml:space="preserve">Платежи в целях возмещения причиненного ущерба (убытков)
</t>
  </si>
  <si>
    <t>984 1 16 10030 03 0000 140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</si>
  <si>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</si>
  <si>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984 1 16 10032 03 0000 140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</si>
  <si>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</si>
  <si>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984 1 16 10060 00 0000 140
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</si>
  <si>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</si>
  <si>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984 1 16 10061 03 0000 140
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</si>
  <si>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</si>
  <si>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</si>
  <si>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</si>
  <si>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</si>
  <si>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</si>
  <si>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</si>
  <si>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</si>
  <si>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</si>
  <si>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</si>
  <si>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</si>
  <si>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</si>
  <si>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</si>
  <si>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</si>
  <si>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</si>
  <si>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</si>
  <si>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Исполнено на отчетную дату, тыс.руб.</t>
  </si>
  <si>
    <t>% исполнения</t>
  </si>
  <si>
    <t>Показатели доходов бюджета муниципального образования город Петергоф</t>
  </si>
  <si>
    <t>за 2022 год по кодам классификации доходов бюджетов</t>
  </si>
  <si>
    <t>Приложение №1 к Решению МС МО г.Петергоф</t>
  </si>
  <si>
    <t xml:space="preserve">984 2 02 15001 03 0000 150
</t>
  </si>
  <si>
    <t>Утверждено на 2022 год, тыс.руб.</t>
  </si>
  <si>
    <t xml:space="preserve">Другие виды прочих доходов от компенсации затрат бюджетов внутригородских муниципальных
образований Санкт-Петербурга 
                        </t>
  </si>
  <si>
    <t>от 27.04.2023 г.№ 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</si>
</sst>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4" fontId="5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justify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justify"/>
    </xf>
    <xf numFmtId="2" fontId="7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74" fontId="2" fillId="0" borderId="0" xfId="0" applyNumberFormat="1" applyFont="1" applyAlignment="1">
      <alignment horizontal="left"/>
    </xf>
    <xf numFmtId="174" fontId="3" fillId="0" borderId="10" xfId="0" applyNumberFormat="1" applyFont="1" applyBorder="1" applyAlignment="1">
      <alignment horizontal="center" vertical="justify"/>
    </xf>
    <xf numFmtId="174" fontId="6" fillId="33" borderId="10" xfId="0" applyNumberFormat="1" applyFont="1" applyFill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justify" wrapText="1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vertical="justify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74" fontId="3" fillId="0" borderId="10" xfId="0" applyNumberFormat="1" applyFont="1" applyBorder="1" applyAlignment="1">
      <alignment vertical="top"/>
    </xf>
    <xf numFmtId="174" fontId="5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174" fontId="5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4" fontId="53" fillId="0" borderId="10" xfId="0" applyNumberFormat="1" applyFont="1" applyBorder="1" applyAlignment="1">
      <alignment/>
    </xf>
    <xf numFmtId="174" fontId="55" fillId="0" borderId="10" xfId="0" applyNumberFormat="1" applyFont="1" applyBorder="1" applyAlignment="1">
      <alignment/>
    </xf>
    <xf numFmtId="174" fontId="5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4" fontId="5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7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5" fontId="8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5" fontId="11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13" fillId="33" borderId="10" xfId="0" applyFont="1" applyFill="1" applyBorder="1" applyAlignment="1">
      <alignment vertical="justify" wrapText="1"/>
    </xf>
    <xf numFmtId="174" fontId="5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5" fontId="8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vertical="justify" wrapText="1"/>
    </xf>
    <xf numFmtId="175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 shrinkToFit="1"/>
    </xf>
    <xf numFmtId="0" fontId="7" fillId="33" borderId="10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="80" zoomScaleNormal="80" zoomScalePageLayoutView="0" workbookViewId="0" topLeftCell="A3">
      <selection activeCell="A4" sqref="A4:E4"/>
    </sheetView>
  </sheetViews>
  <sheetFormatPr defaultColWidth="9.140625" defaultRowHeight="15"/>
  <cols>
    <col min="1" max="1" width="29.57421875" style="47" customWidth="1"/>
    <col min="2" max="2" width="49.57421875" style="1" customWidth="1"/>
    <col min="3" max="3" width="10.8515625" style="24" customWidth="1"/>
    <col min="4" max="4" width="12.421875" style="1" customWidth="1"/>
    <col min="5" max="5" width="11.7109375" style="1" customWidth="1"/>
    <col min="6" max="16384" width="9.140625" style="1" customWidth="1"/>
  </cols>
  <sheetData>
    <row r="1" ht="15" customHeight="1" hidden="1">
      <c r="C1" s="31"/>
    </row>
    <row r="2" spans="2:3" ht="3" customHeight="1" hidden="1">
      <c r="B2" s="96" t="s">
        <v>0</v>
      </c>
      <c r="C2" s="97"/>
    </row>
    <row r="3" spans="1:5" ht="15.75" customHeight="1">
      <c r="A3" s="100" t="s">
        <v>99</v>
      </c>
      <c r="B3" s="100"/>
      <c r="C3" s="100"/>
      <c r="D3" s="100"/>
      <c r="E3" s="100"/>
    </row>
    <row r="4" spans="1:5" ht="15.75" customHeight="1">
      <c r="A4" s="100" t="s">
        <v>103</v>
      </c>
      <c r="B4" s="100"/>
      <c r="C4" s="100"/>
      <c r="D4" s="100"/>
      <c r="E4" s="100"/>
    </row>
    <row r="5" spans="1:5" ht="15.75" customHeight="1">
      <c r="A5" s="82"/>
      <c r="B5" s="82"/>
      <c r="C5" s="82"/>
      <c r="D5" s="82"/>
      <c r="E5" s="82"/>
    </row>
    <row r="6" spans="1:5" s="3" customFormat="1" ht="15.75">
      <c r="A6" s="99" t="s">
        <v>97</v>
      </c>
      <c r="B6" s="99"/>
      <c r="C6" s="99"/>
      <c r="D6" s="99"/>
      <c r="E6" s="99"/>
    </row>
    <row r="7" spans="1:5" s="3" customFormat="1" ht="15.75">
      <c r="A7" s="99" t="s">
        <v>98</v>
      </c>
      <c r="B7" s="99"/>
      <c r="C7" s="99"/>
      <c r="D7" s="99"/>
      <c r="E7" s="99"/>
    </row>
    <row r="8" spans="1:3" s="3" customFormat="1" ht="15.75">
      <c r="A8" s="98"/>
      <c r="B8" s="98"/>
      <c r="C8" s="98"/>
    </row>
    <row r="9" spans="1:5" s="2" customFormat="1" ht="77.25" customHeight="1">
      <c r="A9" s="4" t="s">
        <v>11</v>
      </c>
      <c r="B9" s="5" t="s">
        <v>12</v>
      </c>
      <c r="C9" s="32" t="s">
        <v>101</v>
      </c>
      <c r="D9" s="55" t="s">
        <v>95</v>
      </c>
      <c r="E9" s="57" t="s">
        <v>96</v>
      </c>
    </row>
    <row r="10" spans="1:5" s="8" customFormat="1" ht="18" customHeight="1">
      <c r="A10" s="18" t="s">
        <v>13</v>
      </c>
      <c r="B10" s="6" t="s">
        <v>14</v>
      </c>
      <c r="C10" s="66">
        <f>SUM(C11+C14+C20+C24+C39)</f>
        <v>20954.399999999998</v>
      </c>
      <c r="D10" s="66">
        <f>SUM(D11+D14+D20+D24+D39)</f>
        <v>21469.8</v>
      </c>
      <c r="E10" s="77">
        <f aca="true" t="shared" si="0" ref="E10:E52">SUM(D10/C10)</f>
        <v>1.0245962661779866</v>
      </c>
    </row>
    <row r="11" spans="1:5" s="8" customFormat="1" ht="16.5" customHeight="1">
      <c r="A11" s="18" t="s">
        <v>29</v>
      </c>
      <c r="B11" s="6" t="s">
        <v>30</v>
      </c>
      <c r="C11" s="59">
        <f>SUM(C12)</f>
        <v>6191</v>
      </c>
      <c r="D11" s="66">
        <f>SUM(D12)</f>
        <v>6678</v>
      </c>
      <c r="E11" s="77">
        <f t="shared" si="0"/>
        <v>1.0786625747052172</v>
      </c>
    </row>
    <row r="12" spans="1:5" s="10" customFormat="1" ht="17.25" customHeight="1">
      <c r="A12" s="26" t="s">
        <v>31</v>
      </c>
      <c r="B12" s="27" t="s">
        <v>32</v>
      </c>
      <c r="C12" s="60">
        <f>SUM(C13)</f>
        <v>6191</v>
      </c>
      <c r="D12" s="67">
        <f>SUM(D13)</f>
        <v>6678</v>
      </c>
      <c r="E12" s="71">
        <f t="shared" si="0"/>
        <v>1.0786625747052172</v>
      </c>
    </row>
    <row r="13" spans="1:5" s="10" customFormat="1" ht="84" customHeight="1">
      <c r="A13" s="11" t="s">
        <v>34</v>
      </c>
      <c r="B13" s="41" t="s">
        <v>33</v>
      </c>
      <c r="C13" s="56">
        <v>6191</v>
      </c>
      <c r="D13" s="65">
        <v>6678</v>
      </c>
      <c r="E13" s="70">
        <f t="shared" si="0"/>
        <v>1.0786625747052172</v>
      </c>
    </row>
    <row r="14" spans="1:5" s="10" customFormat="1" ht="30.75" customHeight="1">
      <c r="A14" s="18" t="s">
        <v>40</v>
      </c>
      <c r="B14" s="35" t="s">
        <v>41</v>
      </c>
      <c r="C14" s="59">
        <f>C15</f>
        <v>12793.8</v>
      </c>
      <c r="D14" s="6">
        <f>SUM(D15)</f>
        <v>12793.8</v>
      </c>
      <c r="E14" s="77">
        <f t="shared" si="0"/>
        <v>1</v>
      </c>
    </row>
    <row r="15" spans="1:5" s="10" customFormat="1" ht="18.75" customHeight="1">
      <c r="A15" s="36" t="s">
        <v>42</v>
      </c>
      <c r="B15" s="38" t="s">
        <v>43</v>
      </c>
      <c r="C15" s="60">
        <f>C16</f>
        <v>12793.8</v>
      </c>
      <c r="D15" s="62">
        <f>SUM(D16)</f>
        <v>12793.8</v>
      </c>
      <c r="E15" s="71">
        <f t="shared" si="0"/>
        <v>1</v>
      </c>
    </row>
    <row r="16" spans="1:5" s="10" customFormat="1" ht="35.25" customHeight="1">
      <c r="A16" s="36" t="s">
        <v>44</v>
      </c>
      <c r="B16" s="39" t="s">
        <v>45</v>
      </c>
      <c r="C16" s="60">
        <f>C17</f>
        <v>12793.8</v>
      </c>
      <c r="D16" s="62">
        <f>SUM(D17)</f>
        <v>12793.8</v>
      </c>
      <c r="E16" s="71">
        <f t="shared" si="0"/>
        <v>1</v>
      </c>
    </row>
    <row r="17" spans="1:5" s="10" customFormat="1" ht="40.5" customHeight="1">
      <c r="A17" s="11" t="s">
        <v>46</v>
      </c>
      <c r="B17" s="40" t="s">
        <v>47</v>
      </c>
      <c r="C17" s="56">
        <f>SUM(C18:C19)</f>
        <v>12793.8</v>
      </c>
      <c r="D17" s="58">
        <f>SUM(D18:D19)</f>
        <v>12793.8</v>
      </c>
      <c r="E17" s="70">
        <f t="shared" si="0"/>
        <v>1</v>
      </c>
    </row>
    <row r="18" spans="1:5" s="10" customFormat="1" ht="85.5" customHeight="1">
      <c r="A18" s="13" t="s">
        <v>48</v>
      </c>
      <c r="B18" s="41" t="s">
        <v>49</v>
      </c>
      <c r="C18" s="56">
        <v>12779.5</v>
      </c>
      <c r="D18" s="58">
        <v>12779.5</v>
      </c>
      <c r="E18" s="70">
        <f t="shared" si="0"/>
        <v>1</v>
      </c>
    </row>
    <row r="19" spans="1:5" s="87" customFormat="1" ht="45" customHeight="1">
      <c r="A19" s="20" t="s">
        <v>50</v>
      </c>
      <c r="B19" s="83" t="s">
        <v>102</v>
      </c>
      <c r="C19" s="84">
        <v>14.3</v>
      </c>
      <c r="D19" s="85">
        <v>14.3</v>
      </c>
      <c r="E19" s="86">
        <v>0</v>
      </c>
    </row>
    <row r="20" spans="1:5" s="8" customFormat="1" ht="32.25" customHeight="1">
      <c r="A20" s="18" t="s">
        <v>51</v>
      </c>
      <c r="B20" s="35" t="s">
        <v>52</v>
      </c>
      <c r="C20" s="59">
        <f>C21</f>
        <v>2.1</v>
      </c>
      <c r="D20" s="6">
        <f>SUM(D21)</f>
        <v>3.7</v>
      </c>
      <c r="E20" s="77">
        <f t="shared" si="0"/>
        <v>1.7619047619047619</v>
      </c>
    </row>
    <row r="21" spans="1:5" s="44" customFormat="1" ht="114" customHeight="1">
      <c r="A21" s="42" t="s">
        <v>53</v>
      </c>
      <c r="B21" s="43" t="s">
        <v>54</v>
      </c>
      <c r="C21" s="61">
        <f>C22</f>
        <v>2.1</v>
      </c>
      <c r="D21" s="62">
        <f>SUM(D22)</f>
        <v>3.7</v>
      </c>
      <c r="E21" s="71">
        <f t="shared" si="0"/>
        <v>1.7619047619047619</v>
      </c>
    </row>
    <row r="22" spans="1:5" s="10" customFormat="1" ht="138" customHeight="1">
      <c r="A22" s="11" t="s">
        <v>55</v>
      </c>
      <c r="B22" s="45" t="s">
        <v>56</v>
      </c>
      <c r="C22" s="63">
        <v>2.1</v>
      </c>
      <c r="D22" s="58">
        <f>SUM(D23)</f>
        <v>3.7</v>
      </c>
      <c r="E22" s="70">
        <f t="shared" si="0"/>
        <v>1.7619047619047619</v>
      </c>
    </row>
    <row r="23" spans="1:5" s="87" customFormat="1" ht="146.25" customHeight="1">
      <c r="A23" s="93" t="s">
        <v>57</v>
      </c>
      <c r="B23" s="21" t="s">
        <v>58</v>
      </c>
      <c r="C23" s="84">
        <v>2.1</v>
      </c>
      <c r="D23" s="85">
        <v>3.7</v>
      </c>
      <c r="E23" s="89">
        <f t="shared" si="0"/>
        <v>1.7619047619047619</v>
      </c>
    </row>
    <row r="24" spans="1:5" s="10" customFormat="1" ht="31.5" customHeight="1">
      <c r="A24" s="18" t="s">
        <v>59</v>
      </c>
      <c r="B24" s="19" t="s">
        <v>60</v>
      </c>
      <c r="C24" s="59">
        <f>SUM(C25+C30)</f>
        <v>1981.8</v>
      </c>
      <c r="D24" s="59">
        <f>SUM(D25+D30)</f>
        <v>2008.6000000000001</v>
      </c>
      <c r="E24" s="77">
        <f t="shared" si="0"/>
        <v>1.013523059844586</v>
      </c>
    </row>
    <row r="25" spans="1:5" s="10" customFormat="1" ht="149.25" customHeight="1">
      <c r="A25" s="36" t="s">
        <v>61</v>
      </c>
      <c r="B25" s="38" t="s">
        <v>62</v>
      </c>
      <c r="C25" s="59">
        <f>SUM(C26+C28)</f>
        <v>1726.8</v>
      </c>
      <c r="D25" s="59">
        <f>SUM(D26+D28)</f>
        <v>1753.4</v>
      </c>
      <c r="E25" s="77">
        <f t="shared" si="0"/>
        <v>1.0154042158906649</v>
      </c>
    </row>
    <row r="26" spans="1:5" s="10" customFormat="1" ht="78" customHeight="1">
      <c r="A26" s="18" t="s">
        <v>63</v>
      </c>
      <c r="B26" s="37" t="s">
        <v>64</v>
      </c>
      <c r="C26" s="59">
        <f>SUM(C27)</f>
        <v>66.5</v>
      </c>
      <c r="D26" s="6">
        <f>SUM(D27)</f>
        <v>87.2</v>
      </c>
      <c r="E26" s="77">
        <f t="shared" si="0"/>
        <v>1.3112781954887218</v>
      </c>
    </row>
    <row r="27" spans="1:5" s="87" customFormat="1" ht="127.5" customHeight="1">
      <c r="A27" s="20" t="s">
        <v>65</v>
      </c>
      <c r="B27" s="88" t="s">
        <v>66</v>
      </c>
      <c r="C27" s="84">
        <v>66.5</v>
      </c>
      <c r="D27" s="85">
        <v>87.2</v>
      </c>
      <c r="E27" s="89">
        <f t="shared" si="0"/>
        <v>1.3112781954887218</v>
      </c>
    </row>
    <row r="28" spans="1:5" s="10" customFormat="1" ht="114" customHeight="1">
      <c r="A28" s="48" t="s">
        <v>67</v>
      </c>
      <c r="B28" s="37" t="s">
        <v>68</v>
      </c>
      <c r="C28" s="59">
        <f>SUM(C29)</f>
        <v>1660.3</v>
      </c>
      <c r="D28" s="6">
        <f>SUM(D29)</f>
        <v>1666.2</v>
      </c>
      <c r="E28" s="77">
        <f t="shared" si="0"/>
        <v>1.003553574655183</v>
      </c>
    </row>
    <row r="29" spans="1:5" s="87" customFormat="1" ht="111.75" customHeight="1">
      <c r="A29" s="90" t="s">
        <v>69</v>
      </c>
      <c r="B29" s="88" t="s">
        <v>70</v>
      </c>
      <c r="C29" s="84">
        <v>1660.3</v>
      </c>
      <c r="D29" s="85">
        <v>1666.2</v>
      </c>
      <c r="E29" s="89">
        <f t="shared" si="0"/>
        <v>1.003553574655183</v>
      </c>
    </row>
    <row r="30" spans="1:5" s="10" customFormat="1" ht="33.75" customHeight="1">
      <c r="A30" s="48" t="s">
        <v>71</v>
      </c>
      <c r="B30" s="37" t="s">
        <v>72</v>
      </c>
      <c r="C30" s="59">
        <f>SUM(C31+C33+C35)</f>
        <v>255</v>
      </c>
      <c r="D30" s="59">
        <f>SUM(D31+D33+D35)</f>
        <v>255.2</v>
      </c>
      <c r="E30" s="77">
        <f t="shared" si="0"/>
        <v>1.0007843137254901</v>
      </c>
    </row>
    <row r="31" spans="1:5" s="10" customFormat="1" ht="147" customHeight="1">
      <c r="A31" s="50" t="s">
        <v>73</v>
      </c>
      <c r="B31" s="38" t="s">
        <v>74</v>
      </c>
      <c r="C31" s="60">
        <f>SUM(C32)</f>
        <v>25.5</v>
      </c>
      <c r="D31" s="60">
        <f>SUM(D32)</f>
        <v>25.6</v>
      </c>
      <c r="E31" s="71">
        <f t="shared" si="0"/>
        <v>1.003921568627451</v>
      </c>
    </row>
    <row r="32" spans="1:5" s="87" customFormat="1" ht="113.25" customHeight="1">
      <c r="A32" s="94" t="s">
        <v>75</v>
      </c>
      <c r="B32" s="88" t="s">
        <v>76</v>
      </c>
      <c r="C32" s="84">
        <v>25.5</v>
      </c>
      <c r="D32" s="85">
        <v>25.6</v>
      </c>
      <c r="E32" s="89">
        <f t="shared" si="0"/>
        <v>1.003921568627451</v>
      </c>
    </row>
    <row r="33" spans="1:5" s="10" customFormat="1" ht="48.75" customHeight="1">
      <c r="A33" s="51" t="s">
        <v>77</v>
      </c>
      <c r="B33" s="38" t="s">
        <v>78</v>
      </c>
      <c r="C33" s="60">
        <f>SUM(C34)</f>
        <v>26.3</v>
      </c>
      <c r="D33" s="67">
        <f>SUM(D34)</f>
        <v>26.4</v>
      </c>
      <c r="E33" s="71">
        <f t="shared" si="0"/>
        <v>1.0038022813688212</v>
      </c>
    </row>
    <row r="34" spans="1:5" s="87" customFormat="1" ht="253.5" customHeight="1">
      <c r="A34" s="91" t="s">
        <v>79</v>
      </c>
      <c r="B34" s="88" t="s">
        <v>80</v>
      </c>
      <c r="C34" s="84">
        <v>26.3</v>
      </c>
      <c r="D34" s="68">
        <v>26.4</v>
      </c>
      <c r="E34" s="89">
        <f t="shared" si="0"/>
        <v>1.0038022813688212</v>
      </c>
    </row>
    <row r="35" spans="1:5" s="10" customFormat="1" ht="65.25" customHeight="1">
      <c r="A35" s="48" t="s">
        <v>81</v>
      </c>
      <c r="B35" s="37" t="s">
        <v>82</v>
      </c>
      <c r="C35" s="59">
        <f>SUM(C36)</f>
        <v>203.2</v>
      </c>
      <c r="D35" s="66">
        <f>SUM(D36)</f>
        <v>203.2</v>
      </c>
      <c r="E35" s="77">
        <f t="shared" si="0"/>
        <v>1</v>
      </c>
    </row>
    <row r="36" spans="1:5" s="10" customFormat="1" ht="95.25" customHeight="1">
      <c r="A36" s="49" t="s">
        <v>83</v>
      </c>
      <c r="B36" s="28" t="s">
        <v>84</v>
      </c>
      <c r="C36" s="56">
        <f>SUM(C37+C38)</f>
        <v>203.2</v>
      </c>
      <c r="D36" s="58">
        <f>SUM(D37+D38)</f>
        <v>203.2</v>
      </c>
      <c r="E36" s="70">
        <f t="shared" si="0"/>
        <v>1</v>
      </c>
    </row>
    <row r="37" spans="1:5" s="10" customFormat="1" ht="219.75" customHeight="1">
      <c r="A37" s="49" t="s">
        <v>85</v>
      </c>
      <c r="B37" s="28" t="s">
        <v>86</v>
      </c>
      <c r="C37" s="56">
        <v>3.2</v>
      </c>
      <c r="D37" s="58">
        <v>3.2</v>
      </c>
      <c r="E37" s="70">
        <f t="shared" si="0"/>
        <v>1</v>
      </c>
    </row>
    <row r="38" spans="1:5" s="10" customFormat="1" ht="204.75" customHeight="1">
      <c r="A38" s="49" t="s">
        <v>87</v>
      </c>
      <c r="B38" s="28" t="s">
        <v>88</v>
      </c>
      <c r="C38" s="56">
        <v>200</v>
      </c>
      <c r="D38" s="58">
        <v>200</v>
      </c>
      <c r="E38" s="70">
        <f t="shared" si="0"/>
        <v>1</v>
      </c>
    </row>
    <row r="39" spans="1:5" s="10" customFormat="1" ht="18.75" customHeight="1">
      <c r="A39" s="18" t="s">
        <v>89</v>
      </c>
      <c r="B39" s="29" t="s">
        <v>90</v>
      </c>
      <c r="C39" s="59">
        <f>SUM(C40)</f>
        <v>-14.3</v>
      </c>
      <c r="D39" s="9">
        <f>SUM(D40)</f>
        <v>-14.3</v>
      </c>
      <c r="E39" s="77">
        <f t="shared" si="0"/>
        <v>1</v>
      </c>
    </row>
    <row r="40" spans="1:5" s="10" customFormat="1" ht="15" customHeight="1">
      <c r="A40" s="36" t="s">
        <v>91</v>
      </c>
      <c r="B40" s="46" t="s">
        <v>92</v>
      </c>
      <c r="C40" s="54">
        <f>SUM(C41)</f>
        <v>-14.3</v>
      </c>
      <c r="D40" s="15">
        <f>SUM(D41)</f>
        <v>-14.3</v>
      </c>
      <c r="E40" s="70">
        <f t="shared" si="0"/>
        <v>1</v>
      </c>
    </row>
    <row r="41" spans="1:5" s="87" customFormat="1" ht="49.5" customHeight="1">
      <c r="A41" s="20" t="s">
        <v>93</v>
      </c>
      <c r="B41" s="92" t="s">
        <v>94</v>
      </c>
      <c r="C41" s="84">
        <v>-14.3</v>
      </c>
      <c r="D41" s="85">
        <v>-14.3</v>
      </c>
      <c r="E41" s="89">
        <f t="shared" si="0"/>
        <v>1</v>
      </c>
    </row>
    <row r="42" spans="1:5" s="52" customFormat="1" ht="21" customHeight="1">
      <c r="A42" s="30" t="s">
        <v>1</v>
      </c>
      <c r="B42" s="29" t="s">
        <v>2</v>
      </c>
      <c r="C42" s="59">
        <f>SUM(C43)</f>
        <v>412201.10000000003</v>
      </c>
      <c r="D42" s="66">
        <f>SUM(D43)</f>
        <v>411266.2</v>
      </c>
      <c r="E42" s="77">
        <f t="shared" si="0"/>
        <v>0.9977319323019759</v>
      </c>
    </row>
    <row r="43" spans="1:5" s="10" customFormat="1" ht="33.75" customHeight="1">
      <c r="A43" s="18" t="s">
        <v>3</v>
      </c>
      <c r="B43" s="19" t="s">
        <v>9</v>
      </c>
      <c r="C43" s="59">
        <f>SUM(C47+C44)</f>
        <v>412201.10000000003</v>
      </c>
      <c r="D43" s="66">
        <f>SUM(D44+D47)</f>
        <v>411266.2</v>
      </c>
      <c r="E43" s="77">
        <f t="shared" si="0"/>
        <v>0.9977319323019759</v>
      </c>
    </row>
    <row r="44" spans="1:5" s="10" customFormat="1" ht="32.25" customHeight="1">
      <c r="A44" s="48" t="s">
        <v>38</v>
      </c>
      <c r="B44" s="39" t="s">
        <v>35</v>
      </c>
      <c r="C44" s="60">
        <f>SUM(C45)</f>
        <v>322229.4</v>
      </c>
      <c r="D44" s="67">
        <f>SUM(D45)</f>
        <v>322229.4</v>
      </c>
      <c r="E44" s="71">
        <f t="shared" si="0"/>
        <v>1</v>
      </c>
    </row>
    <row r="45" spans="1:5" s="10" customFormat="1" ht="30.75" customHeight="1">
      <c r="A45" s="48" t="s">
        <v>39</v>
      </c>
      <c r="B45" s="81" t="s">
        <v>36</v>
      </c>
      <c r="C45" s="56">
        <f>SUM(C46)</f>
        <v>322229.4</v>
      </c>
      <c r="D45" s="64">
        <f>SUM(D46)</f>
        <v>322229.4</v>
      </c>
      <c r="E45" s="70">
        <f t="shared" si="0"/>
        <v>1</v>
      </c>
    </row>
    <row r="46" spans="1:5" s="10" customFormat="1" ht="81" customHeight="1">
      <c r="A46" s="48" t="s">
        <v>100</v>
      </c>
      <c r="B46" s="28" t="s">
        <v>37</v>
      </c>
      <c r="C46" s="56">
        <v>322229.4</v>
      </c>
      <c r="D46" s="72">
        <v>322229.4</v>
      </c>
      <c r="E46" s="70">
        <f t="shared" si="0"/>
        <v>1</v>
      </c>
    </row>
    <row r="47" spans="1:5" s="16" customFormat="1" ht="33.75" customHeight="1">
      <c r="A47" s="36" t="s">
        <v>28</v>
      </c>
      <c r="B47" s="39" t="s">
        <v>17</v>
      </c>
      <c r="C47" s="67">
        <f>SUM(C48+C53)</f>
        <v>89971.7</v>
      </c>
      <c r="D47" s="80">
        <f>SUM(D48+D53)</f>
        <v>89036.79999999999</v>
      </c>
      <c r="E47" s="71">
        <f t="shared" si="0"/>
        <v>0.989608954815792</v>
      </c>
    </row>
    <row r="48" spans="1:5" s="17" customFormat="1" ht="46.5" customHeight="1">
      <c r="A48" s="22" t="s">
        <v>27</v>
      </c>
      <c r="B48" s="12" t="s">
        <v>4</v>
      </c>
      <c r="C48" s="63">
        <f>C49</f>
        <v>64721.9</v>
      </c>
      <c r="D48" s="78">
        <f>SUM(D49)</f>
        <v>64582.799999999996</v>
      </c>
      <c r="E48" s="79">
        <f t="shared" si="0"/>
        <v>0.9978508047507875</v>
      </c>
    </row>
    <row r="49" spans="1:5" s="16" customFormat="1" ht="80.25" customHeight="1">
      <c r="A49" s="23" t="s">
        <v>26</v>
      </c>
      <c r="B49" s="14" t="s">
        <v>15</v>
      </c>
      <c r="C49" s="56">
        <f>SUM(C50:C52)</f>
        <v>64721.9</v>
      </c>
      <c r="D49" s="58">
        <f>SUM(D50+D51+D52)</f>
        <v>64582.799999999996</v>
      </c>
      <c r="E49" s="70">
        <f t="shared" si="0"/>
        <v>0.9978508047507875</v>
      </c>
    </row>
    <row r="50" spans="1:5" s="16" customFormat="1" ht="95.25" customHeight="1">
      <c r="A50" s="20" t="s">
        <v>25</v>
      </c>
      <c r="B50" s="21" t="s">
        <v>10</v>
      </c>
      <c r="C50" s="68">
        <v>6042.2</v>
      </c>
      <c r="D50" s="72">
        <v>6020</v>
      </c>
      <c r="E50" s="70">
        <f t="shared" si="0"/>
        <v>0.9963258415808811</v>
      </c>
    </row>
    <row r="51" spans="1:5" s="16" customFormat="1" ht="141" customHeight="1">
      <c r="A51" s="20" t="s">
        <v>24</v>
      </c>
      <c r="B51" s="21" t="s">
        <v>5</v>
      </c>
      <c r="C51" s="68">
        <v>8.1</v>
      </c>
      <c r="D51" s="72">
        <v>8.1</v>
      </c>
      <c r="E51" s="73">
        <f t="shared" si="0"/>
        <v>1</v>
      </c>
    </row>
    <row r="52" spans="1:5" s="8" customFormat="1" ht="107.25" customHeight="1">
      <c r="A52" s="20" t="s">
        <v>23</v>
      </c>
      <c r="B52" s="21" t="s">
        <v>6</v>
      </c>
      <c r="C52" s="68">
        <f>58695.2-23.6</f>
        <v>58671.6</v>
      </c>
      <c r="D52" s="72">
        <v>58554.7</v>
      </c>
      <c r="E52" s="70">
        <f t="shared" si="0"/>
        <v>0.9980075539102393</v>
      </c>
    </row>
    <row r="53" spans="1:5" ht="63.75" customHeight="1">
      <c r="A53" s="11" t="s">
        <v>22</v>
      </c>
      <c r="B53" s="12" t="s">
        <v>18</v>
      </c>
      <c r="C53" s="69">
        <f>C54</f>
        <v>25249.799999999996</v>
      </c>
      <c r="D53" s="74">
        <f>SUM(D54)</f>
        <v>24454</v>
      </c>
      <c r="E53" s="75">
        <f>SUM(D53/C53)</f>
        <v>0.9684829186765838</v>
      </c>
    </row>
    <row r="54" spans="1:5" ht="96" customHeight="1">
      <c r="A54" s="13" t="s">
        <v>21</v>
      </c>
      <c r="B54" s="14" t="s">
        <v>16</v>
      </c>
      <c r="C54" s="65">
        <f>SUM(C55+C56)</f>
        <v>25249.799999999996</v>
      </c>
      <c r="D54" s="76">
        <f>SUM(D55+D56)</f>
        <v>24454</v>
      </c>
      <c r="E54" s="70">
        <f>SUM(D54/C54*100%)</f>
        <v>0.9684829186765838</v>
      </c>
    </row>
    <row r="55" spans="1:5" ht="63">
      <c r="A55" s="20" t="s">
        <v>20</v>
      </c>
      <c r="B55" s="21" t="s">
        <v>7</v>
      </c>
      <c r="C55" s="68">
        <f>17277.3-521.4</f>
        <v>16755.899999999998</v>
      </c>
      <c r="D55" s="72">
        <v>16306.8</v>
      </c>
      <c r="E55" s="70">
        <f>SUM(D55/C55*100%)</f>
        <v>0.9731975005818847</v>
      </c>
    </row>
    <row r="56" spans="1:5" ht="63">
      <c r="A56" s="20" t="s">
        <v>19</v>
      </c>
      <c r="B56" s="21" t="s">
        <v>8</v>
      </c>
      <c r="C56" s="33">
        <f>9531.1-1037.2</f>
        <v>8493.9</v>
      </c>
      <c r="D56" s="72">
        <v>8147.2</v>
      </c>
      <c r="E56" s="70">
        <f>SUM(D56/C56*100%)</f>
        <v>0.9591824721270559</v>
      </c>
    </row>
    <row r="57" spans="1:5" ht="15.75">
      <c r="A57" s="101"/>
      <c r="B57" s="101"/>
      <c r="C57" s="53">
        <f>SUM(C10+C42)</f>
        <v>433155.50000000006</v>
      </c>
      <c r="D57" s="7">
        <f>SUM(D10+D42)</f>
        <v>432736</v>
      </c>
      <c r="E57" s="77">
        <f>SUM(D57/C57)</f>
        <v>0.9990315256299411</v>
      </c>
    </row>
    <row r="58" spans="1:3" ht="11.25" customHeight="1">
      <c r="A58" s="102"/>
      <c r="B58" s="102"/>
      <c r="C58" s="102"/>
    </row>
    <row r="59" ht="15">
      <c r="B59" s="25"/>
    </row>
    <row r="60" spans="1:3" ht="24.75" customHeight="1">
      <c r="A60" s="95"/>
      <c r="B60" s="95"/>
      <c r="C60" s="34"/>
    </row>
    <row r="61" ht="15">
      <c r="B61" s="25"/>
    </row>
    <row r="62" ht="15">
      <c r="B62" s="25"/>
    </row>
    <row r="63" ht="15">
      <c r="B63" s="25"/>
    </row>
    <row r="64" ht="15">
      <c r="B64" s="25"/>
    </row>
    <row r="65" ht="15">
      <c r="B65" s="25"/>
    </row>
    <row r="66" ht="15">
      <c r="B66" s="25"/>
    </row>
    <row r="67" ht="15">
      <c r="B67" s="25"/>
    </row>
    <row r="68" ht="15">
      <c r="B68" s="25"/>
    </row>
    <row r="69" ht="15">
      <c r="B69" s="25"/>
    </row>
    <row r="70" ht="15">
      <c r="B70" s="25"/>
    </row>
    <row r="71" ht="15">
      <c r="B71" s="25"/>
    </row>
    <row r="72" ht="15">
      <c r="B72" s="25"/>
    </row>
    <row r="73" ht="15">
      <c r="B73" s="25"/>
    </row>
    <row r="74" ht="15">
      <c r="B74" s="25"/>
    </row>
  </sheetData>
  <sheetProtection/>
  <mergeCells count="9">
    <mergeCell ref="A60:B60"/>
    <mergeCell ref="B2:C2"/>
    <mergeCell ref="A8:C8"/>
    <mergeCell ref="A6:E6"/>
    <mergeCell ref="A7:E7"/>
    <mergeCell ref="A3:E3"/>
    <mergeCell ref="A4:E4"/>
    <mergeCell ref="A57:B57"/>
    <mergeCell ref="A58:C58"/>
  </mergeCells>
  <printOptions/>
  <pageMargins left="0.984251968503937" right="0.3937007874015748" top="0.3937007874015748" bottom="0.3937007874015748" header="0" footer="0"/>
  <pageSetup fitToHeight="5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2023-04-27T14:30:17Z</dcterms:modified>
  <cp:category/>
  <cp:version/>
  <cp:contentType/>
  <cp:contentStatus/>
</cp:coreProperties>
</file>